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75" windowWidth="17400" windowHeight="8880" activeTab="0"/>
  </bookViews>
  <sheets>
    <sheet name="Budget" sheetId="1" r:id="rId1"/>
    <sheet name="Profit - Loss Chart" sheetId="2" r:id="rId2"/>
  </sheets>
  <definedNames>
    <definedName name="_xlnm.Print_Area" localSheetId="0">'Budget'!$A$1:$J$43</definedName>
  </definedNames>
  <calcPr fullCalcOnLoad="1"/>
</workbook>
</file>

<file path=xl/sharedStrings.xml><?xml version="1.0" encoding="utf-8"?>
<sst xmlns="http://schemas.openxmlformats.org/spreadsheetml/2006/main" count="48" uniqueCount="41">
  <si>
    <t>%</t>
  </si>
  <si>
    <t>Collection fees</t>
  </si>
  <si>
    <t>Products</t>
  </si>
  <si>
    <t>EXPENDITURE</t>
  </si>
  <si>
    <t>IT/office</t>
  </si>
  <si>
    <t>TOTAL</t>
  </si>
  <si>
    <t>Other</t>
  </si>
  <si>
    <t>Cumulative p/l</t>
  </si>
  <si>
    <t>Profit/loss</t>
  </si>
  <si>
    <t xml:space="preserve">INCOME </t>
  </si>
  <si>
    <t>Tools/equip'</t>
  </si>
  <si>
    <t>Firewood</t>
  </si>
  <si>
    <t xml:space="preserve">Insurance  </t>
  </si>
  <si>
    <t>Motor-maintain</t>
  </si>
  <si>
    <t>Office/utilities</t>
  </si>
  <si>
    <t>YEAR 1</t>
  </si>
  <si>
    <t>Notes to budget</t>
  </si>
  <si>
    <r>
      <t xml:space="preserve">Pallet sales </t>
    </r>
    <r>
      <rPr>
        <sz val="8"/>
        <rFont val="Arial"/>
        <family val="2"/>
      </rPr>
      <t>[1]</t>
    </r>
  </si>
  <si>
    <t>month 7</t>
  </si>
  <si>
    <t>[1] Pallet sales estimated at 1% of collection fees.</t>
  </si>
  <si>
    <t>Truck</t>
  </si>
  <si>
    <t>Wood sales</t>
  </si>
  <si>
    <t>Set - up costs</t>
  </si>
  <si>
    <t>On-going costs</t>
  </si>
  <si>
    <t xml:space="preserve">SUB TOTAL </t>
  </si>
  <si>
    <t xml:space="preserve">Wages - entrepreneur </t>
  </si>
  <si>
    <t>Community wood recycling sample 3 year budget</t>
  </si>
  <si>
    <t>YEAR 3</t>
  </si>
  <si>
    <t>YEAR 2</t>
  </si>
  <si>
    <r>
      <t xml:space="preserve">Rent/rates </t>
    </r>
    <r>
      <rPr>
        <sz val="8"/>
        <rFont val="Arial"/>
        <family val="2"/>
      </rPr>
      <t>[2]</t>
    </r>
  </si>
  <si>
    <t>[2] Assumes rent and rates do not exceed this figure</t>
  </si>
  <si>
    <r>
      <t xml:space="preserve">Wages - other </t>
    </r>
    <r>
      <rPr>
        <sz val="8"/>
        <rFont val="Arial"/>
        <family val="2"/>
      </rPr>
      <t>[3]</t>
    </r>
  </si>
  <si>
    <t>[3] Wages - other figures are based on part-time staff taken on in month 4, 8, 13, 21 and 36 at £9 ph x 20 hours per week</t>
  </si>
  <si>
    <r>
      <t xml:space="preserve">Motor-fuel </t>
    </r>
    <r>
      <rPr>
        <sz val="8"/>
        <rFont val="Arial"/>
        <family val="2"/>
      </rPr>
      <t>[4]</t>
    </r>
  </si>
  <si>
    <t>[4] Fuel consumption estimated at 9% of collection fees.</t>
  </si>
  <si>
    <r>
      <t xml:space="preserve">Grade 3 </t>
    </r>
    <r>
      <rPr>
        <sz val="8"/>
        <rFont val="Arial"/>
        <family val="2"/>
      </rPr>
      <t>[5]</t>
    </r>
  </si>
  <si>
    <t xml:space="preserve">Marketing </t>
  </si>
  <si>
    <r>
      <t xml:space="preserve">Volunteer expenses </t>
    </r>
    <r>
      <rPr>
        <sz val="8"/>
        <rFont val="Arial"/>
        <family val="2"/>
      </rPr>
      <t>[6]</t>
    </r>
  </si>
  <si>
    <t>[6] Based on 3 volunteers placements per day rising by 1 in months 4, 8, 13, 21, 27, 36 @ £5 each for travel/lunch expenses.</t>
  </si>
  <si>
    <t>Working capital required is £33,230 (by year 2).</t>
  </si>
  <si>
    <t>[5] Cost of disposal of Grade 3 budgeted at 16% of the total collection fees.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</si>
</sst>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?_-;_-@_-"/>
    <numFmt numFmtId="172" formatCode="_-* #,##0_-;\-* #,##0_-;_-* &quot;-&quot;?_-;_-@_-"/>
    <numFmt numFmtId="173" formatCode="0.0"/>
    <numFmt numFmtId="174" formatCode="0.000"/>
    <numFmt numFmtId="175" formatCode="0.0000"/>
    <numFmt numFmtId="176" formatCode="0.0%"/>
    <numFmt numFmtId="177" formatCode="&quot;£&quot;#,##0"/>
  </numFmts>
  <fonts count="4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6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168" fontId="0" fillId="0" borderId="0" xfId="44" applyNumberFormat="1" applyFont="1" applyAlignment="1">
      <alignment/>
    </xf>
    <xf numFmtId="168" fontId="3" fillId="0" borderId="0" xfId="44" applyNumberFormat="1" applyFont="1" applyAlignment="1">
      <alignment horizontal="center"/>
    </xf>
    <xf numFmtId="9" fontId="3" fillId="0" borderId="0" xfId="59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8" fontId="0" fillId="0" borderId="0" xfId="44" applyNumberFormat="1" applyFont="1" applyBorder="1" applyAlignment="1">
      <alignment horizontal="center"/>
    </xf>
    <xf numFmtId="10" fontId="3" fillId="0" borderId="0" xfId="59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1" fillId="15" borderId="20" xfId="0" applyFont="1" applyFill="1" applyBorder="1" applyAlignment="1">
      <alignment/>
    </xf>
    <xf numFmtId="0" fontId="2" fillId="15" borderId="21" xfId="0" applyFont="1" applyFill="1" applyBorder="1" applyAlignment="1">
      <alignment horizontal="center"/>
    </xf>
    <xf numFmtId="0" fontId="1" fillId="16" borderId="20" xfId="0" applyFont="1" applyFill="1" applyBorder="1" applyAlignment="1">
      <alignment/>
    </xf>
    <xf numFmtId="0" fontId="2" fillId="16" borderId="21" xfId="0" applyFont="1" applyFill="1" applyBorder="1" applyAlignment="1">
      <alignment horizontal="center"/>
    </xf>
    <xf numFmtId="17" fontId="2" fillId="16" borderId="21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15" borderId="21" xfId="0" applyNumberFormat="1" applyFont="1" applyFill="1" applyBorder="1" applyAlignment="1">
      <alignment horizontal="center"/>
    </xf>
    <xf numFmtId="9" fontId="2" fillId="16" borderId="21" xfId="0" applyNumberFormat="1" applyFont="1" applyFill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3" fillId="0" borderId="0" xfId="0" applyNumberFormat="1" applyFont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15" borderId="21" xfId="0" applyNumberFormat="1" applyFont="1" applyFill="1" applyBorder="1" applyAlignment="1">
      <alignment horizontal="center"/>
    </xf>
    <xf numFmtId="9" fontId="8" fillId="0" borderId="19" xfId="0" applyNumberFormat="1" applyFont="1" applyFill="1" applyBorder="1" applyAlignment="1">
      <alignment horizontal="center"/>
    </xf>
    <xf numFmtId="9" fontId="2" fillId="3" borderId="21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21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77" fontId="2" fillId="3" borderId="21" xfId="0" applyNumberFormat="1" applyFont="1" applyFill="1" applyBorder="1" applyAlignment="1">
      <alignment/>
    </xf>
    <xf numFmtId="177" fontId="3" fillId="0" borderId="0" xfId="0" applyNumberFormat="1" applyFont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7" fontId="8" fillId="0" borderId="19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2" fillId="0" borderId="2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16" borderId="21" xfId="0" applyNumberFormat="1" applyFont="1" applyFill="1" applyBorder="1" applyAlignment="1">
      <alignment horizontal="right"/>
    </xf>
    <xf numFmtId="9" fontId="2" fillId="16" borderId="21" xfId="0" applyNumberFormat="1" applyFont="1" applyFill="1" applyBorder="1" applyAlignment="1">
      <alignment horizontal="right"/>
    </xf>
    <xf numFmtId="177" fontId="2" fillId="15" borderId="21" xfId="0" applyNumberFormat="1" applyFont="1" applyFill="1" applyBorder="1" applyAlignment="1">
      <alignment horizontal="right"/>
    </xf>
    <xf numFmtId="9" fontId="2" fillId="15" borderId="21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9" fontId="2" fillId="16" borderId="28" xfId="0" applyNumberFormat="1" applyFont="1" applyFill="1" applyBorder="1" applyAlignment="1">
      <alignment horizontal="center"/>
    </xf>
    <xf numFmtId="177" fontId="2" fillId="0" borderId="25" xfId="0" applyNumberFormat="1" applyFont="1" applyBorder="1" applyAlignment="1">
      <alignment/>
    </xf>
    <xf numFmtId="9" fontId="2" fillId="0" borderId="29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9" fontId="2" fillId="0" borderId="31" xfId="0" applyNumberFormat="1" applyFont="1" applyBorder="1" applyAlignment="1">
      <alignment/>
    </xf>
    <xf numFmtId="177" fontId="2" fillId="16" borderId="20" xfId="0" applyNumberFormat="1" applyFont="1" applyFill="1" applyBorder="1" applyAlignment="1">
      <alignment horizontal="right"/>
    </xf>
    <xf numFmtId="9" fontId="2" fillId="16" borderId="28" xfId="0" applyNumberFormat="1" applyFont="1" applyFill="1" applyBorder="1" applyAlignment="1">
      <alignment horizontal="right"/>
    </xf>
    <xf numFmtId="9" fontId="2" fillId="0" borderId="32" xfId="0" applyNumberFormat="1" applyFont="1" applyBorder="1" applyAlignment="1">
      <alignment/>
    </xf>
    <xf numFmtId="9" fontId="2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/>
    </xf>
    <xf numFmtId="9" fontId="2" fillId="15" borderId="28" xfId="0" applyNumberFormat="1" applyFont="1" applyFill="1" applyBorder="1" applyAlignment="1">
      <alignment horizontal="center"/>
    </xf>
    <xf numFmtId="177" fontId="8" fillId="0" borderId="34" xfId="0" applyNumberFormat="1" applyFont="1" applyFill="1" applyBorder="1" applyAlignment="1">
      <alignment horizontal="center"/>
    </xf>
    <xf numFmtId="9" fontId="8" fillId="0" borderId="35" xfId="0" applyNumberFormat="1" applyFont="1" applyFill="1" applyBorder="1" applyAlignment="1">
      <alignment horizontal="center"/>
    </xf>
    <xf numFmtId="177" fontId="2" fillId="0" borderId="36" xfId="0" applyNumberFormat="1" applyFont="1" applyBorder="1" applyAlignment="1">
      <alignment/>
    </xf>
    <xf numFmtId="9" fontId="2" fillId="0" borderId="35" xfId="0" applyNumberFormat="1" applyFont="1" applyBorder="1" applyAlignment="1">
      <alignment/>
    </xf>
    <xf numFmtId="9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9" fontId="2" fillId="0" borderId="39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9" fontId="2" fillId="0" borderId="41" xfId="0" applyNumberFormat="1" applyFont="1" applyBorder="1" applyAlignment="1">
      <alignment/>
    </xf>
    <xf numFmtId="177" fontId="2" fillId="3" borderId="20" xfId="0" applyNumberFormat="1" applyFont="1" applyFill="1" applyBorder="1" applyAlignment="1">
      <alignment/>
    </xf>
    <xf numFmtId="9" fontId="2" fillId="3" borderId="28" xfId="0" applyNumberFormat="1" applyFont="1" applyFill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9" fontId="2" fillId="0" borderId="28" xfId="0" applyNumberFormat="1" applyFont="1" applyFill="1" applyBorder="1" applyAlignment="1">
      <alignment/>
    </xf>
    <xf numFmtId="177" fontId="2" fillId="0" borderId="43" xfId="0" applyNumberFormat="1" applyFont="1" applyFill="1" applyBorder="1" applyAlignment="1">
      <alignment/>
    </xf>
    <xf numFmtId="9" fontId="2" fillId="0" borderId="44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9" fontId="2" fillId="0" borderId="46" xfId="0" applyNumberFormat="1" applyFont="1" applyFill="1" applyBorder="1" applyAlignment="1">
      <alignment/>
    </xf>
    <xf numFmtId="177" fontId="2" fillId="0" borderId="45" xfId="0" applyNumberFormat="1" applyFont="1" applyBorder="1" applyAlignment="1">
      <alignment/>
    </xf>
    <xf numFmtId="9" fontId="2" fillId="0" borderId="46" xfId="0" applyNumberFormat="1" applyFont="1" applyBorder="1" applyAlignment="1">
      <alignment/>
    </xf>
    <xf numFmtId="9" fontId="2" fillId="0" borderId="47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9" fontId="2" fillId="0" borderId="48" xfId="0" applyNumberFormat="1" applyFont="1" applyBorder="1" applyAlignment="1">
      <alignment/>
    </xf>
    <xf numFmtId="177" fontId="2" fillId="15" borderId="20" xfId="0" applyNumberFormat="1" applyFont="1" applyFill="1" applyBorder="1" applyAlignment="1">
      <alignment horizontal="right"/>
    </xf>
    <xf numFmtId="9" fontId="2" fillId="15" borderId="2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9" fontId="2" fillId="0" borderId="15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9" fontId="2" fillId="0" borderId="48" xfId="0" applyNumberFormat="1" applyFont="1" applyFill="1" applyBorder="1" applyAlignment="1">
      <alignment/>
    </xf>
    <xf numFmtId="9" fontId="2" fillId="0" borderId="19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2" fillId="0" borderId="49" xfId="0" applyNumberFormat="1" applyFont="1" applyFill="1" applyBorder="1" applyAlignment="1">
      <alignment/>
    </xf>
    <xf numFmtId="9" fontId="2" fillId="0" borderId="50" xfId="0" applyNumberFormat="1" applyFont="1" applyFill="1" applyBorder="1" applyAlignment="1">
      <alignment/>
    </xf>
    <xf numFmtId="9" fontId="2" fillId="0" borderId="5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9" fontId="2" fillId="33" borderId="53" xfId="0" applyNumberFormat="1" applyFont="1" applyFill="1" applyBorder="1" applyAlignment="1">
      <alignment/>
    </xf>
    <xf numFmtId="9" fontId="2" fillId="33" borderId="54" xfId="0" applyNumberFormat="1" applyFont="1" applyFill="1" applyBorder="1" applyAlignment="1">
      <alignment/>
    </xf>
    <xf numFmtId="9" fontId="2" fillId="33" borderId="55" xfId="0" applyNumberFormat="1" applyFont="1" applyFill="1" applyBorder="1" applyAlignment="1">
      <alignment/>
    </xf>
    <xf numFmtId="9" fontId="2" fillId="33" borderId="56" xfId="0" applyNumberFormat="1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177" fontId="4" fillId="0" borderId="0" xfId="0" applyNumberFormat="1" applyFont="1" applyAlignment="1">
      <alignment horizontal="left" vertical="top"/>
    </xf>
    <xf numFmtId="177" fontId="8" fillId="16" borderId="20" xfId="0" applyNumberFormat="1" applyFont="1" applyFill="1" applyBorder="1" applyAlignment="1">
      <alignment horizontal="center"/>
    </xf>
    <xf numFmtId="177" fontId="8" fillId="16" borderId="21" xfId="0" applyNumberFormat="1" applyFont="1" applyFill="1" applyBorder="1" applyAlignment="1">
      <alignment horizontal="center"/>
    </xf>
    <xf numFmtId="177" fontId="8" fillId="15" borderId="20" xfId="0" applyNumberFormat="1" applyFont="1" applyFill="1" applyBorder="1" applyAlignment="1">
      <alignment horizontal="center"/>
    </xf>
    <xf numFmtId="177" fontId="8" fillId="15" borderId="21" xfId="0" applyNumberFormat="1" applyFont="1" applyFill="1" applyBorder="1" applyAlignment="1">
      <alignment horizontal="center"/>
    </xf>
    <xf numFmtId="177" fontId="2" fillId="34" borderId="58" xfId="0" applyNumberFormat="1" applyFont="1" applyFill="1" applyBorder="1" applyAlignment="1">
      <alignment/>
    </xf>
    <xf numFmtId="177" fontId="2" fillId="35" borderId="42" xfId="0" applyNumberFormat="1" applyFont="1" applyFill="1" applyBorder="1" applyAlignment="1">
      <alignment/>
    </xf>
    <xf numFmtId="177" fontId="2" fillId="35" borderId="57" xfId="0" applyNumberFormat="1" applyFont="1" applyFill="1" applyBorder="1" applyAlignment="1">
      <alignment/>
    </xf>
    <xf numFmtId="177" fontId="2" fillId="34" borderId="42" xfId="0" applyNumberFormat="1" applyFont="1" applyFill="1" applyBorder="1" applyAlignment="1">
      <alignment/>
    </xf>
    <xf numFmtId="177" fontId="2" fillId="34" borderId="5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Profit/Loss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5925"/>
          <c:w val="0.9762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Budget!$A$32</c:f>
              <c:strCache>
                <c:ptCount val="1"/>
                <c:pt idx="0">
                  <c:v>Profit/loss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(Budget!$B$2,Budget!$D$2,Budget!$F$2)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(Budget!$B$32,Budget!$D$32,Budget!$F$32)</c:f>
              <c:numCache>
                <c:ptCount val="3"/>
                <c:pt idx="0">
                  <c:v>-29850</c:v>
                </c:pt>
                <c:pt idx="1">
                  <c:v>120</c:v>
                </c:pt>
                <c:pt idx="2">
                  <c:v>23225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Budget!$A$33</c:f>
              <c:strCache>
                <c:ptCount val="1"/>
                <c:pt idx="0">
                  <c:v>Cumulative p/l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(Budget!$B$2,Budget!$D$2,Budget!$F$2)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(Budget!$B$33,Budget!$D$33,Budget!$F$33)</c:f>
              <c:numCache>
                <c:ptCount val="3"/>
                <c:pt idx="0">
                  <c:v>-29850</c:v>
                </c:pt>
                <c:pt idx="1">
                  <c:v>-29730</c:v>
                </c:pt>
                <c:pt idx="2">
                  <c:v>-6505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76584"/>
        <c:crosses val="autoZero"/>
        <c:auto val="1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15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95175"/>
          <c:w val="0.21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="130" zoomScaleNormal="130" zoomScalePageLayoutView="0" workbookViewId="0" topLeftCell="A23">
      <selection activeCell="J32" sqref="J32"/>
    </sheetView>
  </sheetViews>
  <sheetFormatPr defaultColWidth="10.57421875" defaultRowHeight="12.75"/>
  <cols>
    <col min="1" max="1" width="25.8515625" style="0" customWidth="1"/>
    <col min="2" max="2" width="10.57421875" style="58" customWidth="1"/>
    <col min="3" max="3" width="10.57421875" style="51" customWidth="1"/>
    <col min="4" max="4" width="10.57421875" style="58" customWidth="1"/>
    <col min="5" max="5" width="10.57421875" style="51" customWidth="1"/>
    <col min="6" max="6" width="10.57421875" style="58" customWidth="1"/>
    <col min="7" max="7" width="10.57421875" style="51" customWidth="1"/>
    <col min="8" max="8" width="10.57421875" style="0" hidden="1" customWidth="1"/>
    <col min="9" max="9" width="10.57421875" style="12" customWidth="1"/>
    <col min="10" max="10" width="10.57421875" style="22" customWidth="1"/>
  </cols>
  <sheetData>
    <row r="1" spans="1:10" s="11" customFormat="1" ht="30" customHeight="1" thickBot="1">
      <c r="A1" s="131" t="s">
        <v>26</v>
      </c>
      <c r="C1" s="44"/>
      <c r="D1" s="53"/>
      <c r="E1" s="44"/>
      <c r="F1" s="53"/>
      <c r="G1" s="44"/>
      <c r="I1" s="13"/>
      <c r="J1" s="14"/>
    </row>
    <row r="2" spans="1:8" ht="16.5" thickBot="1">
      <c r="A2" s="29" t="s">
        <v>9</v>
      </c>
      <c r="B2" s="132" t="s">
        <v>15</v>
      </c>
      <c r="C2" s="70" t="s">
        <v>0</v>
      </c>
      <c r="D2" s="133" t="s">
        <v>28</v>
      </c>
      <c r="E2" s="37" t="s">
        <v>0</v>
      </c>
      <c r="F2" s="132" t="s">
        <v>27</v>
      </c>
      <c r="G2" s="70" t="s">
        <v>0</v>
      </c>
      <c r="H2" s="31" t="s">
        <v>18</v>
      </c>
    </row>
    <row r="3" spans="1:8" ht="15">
      <c r="A3" s="67" t="s">
        <v>1</v>
      </c>
      <c r="B3" s="71">
        <v>25000</v>
      </c>
      <c r="C3" s="72">
        <f>B3/B$8</f>
        <v>0.657030223390276</v>
      </c>
      <c r="D3" s="38">
        <v>60000</v>
      </c>
      <c r="E3" s="79">
        <f>D3/D$8</f>
        <v>0.6097560975609756</v>
      </c>
      <c r="F3" s="71">
        <v>80000</v>
      </c>
      <c r="G3" s="72">
        <f>F3/F$8</f>
        <v>0.5505849965588437</v>
      </c>
      <c r="H3" s="2"/>
    </row>
    <row r="4" spans="1:8" ht="15">
      <c r="A4" s="10" t="s">
        <v>17</v>
      </c>
      <c r="B4" s="73">
        <v>250</v>
      </c>
      <c r="C4" s="72">
        <f>B4/B$8</f>
        <v>0.006570302233902759</v>
      </c>
      <c r="D4" s="39">
        <v>600</v>
      </c>
      <c r="E4" s="79">
        <f>D4/D$8</f>
        <v>0.006097560975609756</v>
      </c>
      <c r="F4" s="73">
        <v>800</v>
      </c>
      <c r="G4" s="72">
        <f>F4/F$8</f>
        <v>0.0055058499655884375</v>
      </c>
      <c r="H4" s="4"/>
    </row>
    <row r="5" spans="1:8" ht="15">
      <c r="A5" s="68" t="s">
        <v>21</v>
      </c>
      <c r="B5" s="74">
        <v>8000</v>
      </c>
      <c r="C5" s="72">
        <f>B5/B$8</f>
        <v>0.2102496714848883</v>
      </c>
      <c r="D5" s="59">
        <v>25000</v>
      </c>
      <c r="E5" s="79">
        <f>D5/D$8</f>
        <v>0.2540650406504065</v>
      </c>
      <c r="F5" s="74">
        <v>50000</v>
      </c>
      <c r="G5" s="72">
        <f>F5/F$8</f>
        <v>0.3441156228492774</v>
      </c>
      <c r="H5" s="6"/>
    </row>
    <row r="6" spans="1:8" ht="15">
      <c r="A6" s="69" t="s">
        <v>2</v>
      </c>
      <c r="B6" s="75">
        <v>4000</v>
      </c>
      <c r="C6" s="72">
        <f>B6/B$8</f>
        <v>0.10512483574244415</v>
      </c>
      <c r="D6" s="40">
        <v>10000</v>
      </c>
      <c r="E6" s="79">
        <f>D6/D$8</f>
        <v>0.1016260162601626</v>
      </c>
      <c r="F6" s="75">
        <v>10000</v>
      </c>
      <c r="G6" s="72">
        <f>F6/F$8</f>
        <v>0.06882312456985547</v>
      </c>
      <c r="H6" s="6"/>
    </row>
    <row r="7" spans="1:8" ht="15.75" thickBot="1">
      <c r="A7" s="69" t="s">
        <v>11</v>
      </c>
      <c r="B7" s="74">
        <v>800</v>
      </c>
      <c r="C7" s="76">
        <f>B7/B$8</f>
        <v>0.02102496714848883</v>
      </c>
      <c r="D7" s="42">
        <v>2800</v>
      </c>
      <c r="E7" s="80">
        <f>D7/D$8</f>
        <v>0.028455284552845527</v>
      </c>
      <c r="F7" s="74">
        <v>4500</v>
      </c>
      <c r="G7" s="76">
        <f>F7/F$8</f>
        <v>0.030970406056434963</v>
      </c>
      <c r="H7" s="6"/>
    </row>
    <row r="8" spans="1:10" ht="15.75" thickBot="1">
      <c r="A8" s="29" t="s">
        <v>5</v>
      </c>
      <c r="B8" s="77">
        <f aca="true" t="shared" si="0" ref="B8:H8">SUM(B3:B7)</f>
        <v>38050</v>
      </c>
      <c r="C8" s="78">
        <f t="shared" si="0"/>
        <v>0.9999999999999999</v>
      </c>
      <c r="D8" s="63">
        <f t="shared" si="0"/>
        <v>98400</v>
      </c>
      <c r="E8" s="64">
        <f t="shared" si="0"/>
        <v>0.9999999999999999</v>
      </c>
      <c r="F8" s="77">
        <f t="shared" si="0"/>
        <v>145300</v>
      </c>
      <c r="G8" s="78">
        <f t="shared" si="0"/>
        <v>1</v>
      </c>
      <c r="H8" s="30">
        <f t="shared" si="0"/>
        <v>0</v>
      </c>
      <c r="I8"/>
      <c r="J8"/>
    </row>
    <row r="9" spans="1:10" ht="15.75" thickBot="1">
      <c r="A9" s="1"/>
      <c r="B9" s="54"/>
      <c r="C9" s="45"/>
      <c r="D9" s="54"/>
      <c r="E9" s="45"/>
      <c r="F9" s="54"/>
      <c r="G9" s="45"/>
      <c r="H9" s="7"/>
      <c r="I9"/>
      <c r="J9"/>
    </row>
    <row r="10" spans="1:10" ht="16.5" thickBot="1">
      <c r="A10" s="27" t="s">
        <v>3</v>
      </c>
      <c r="B10" s="134" t="s">
        <v>15</v>
      </c>
      <c r="C10" s="83"/>
      <c r="D10" s="135" t="s">
        <v>28</v>
      </c>
      <c r="E10" s="46"/>
      <c r="F10" s="134" t="s">
        <v>27</v>
      </c>
      <c r="G10" s="83"/>
      <c r="H10" s="28"/>
      <c r="I10"/>
      <c r="J10"/>
    </row>
    <row r="11" spans="1:10" ht="16.5" thickBot="1">
      <c r="A11" s="25" t="s">
        <v>22</v>
      </c>
      <c r="B11" s="84"/>
      <c r="C11" s="85"/>
      <c r="D11" s="55"/>
      <c r="E11" s="47"/>
      <c r="F11" s="84"/>
      <c r="G11" s="85"/>
      <c r="H11" s="26"/>
      <c r="I11"/>
      <c r="J11"/>
    </row>
    <row r="12" spans="1:10" ht="15">
      <c r="A12" s="81" t="s">
        <v>20</v>
      </c>
      <c r="B12" s="86">
        <v>6000</v>
      </c>
      <c r="C12" s="87">
        <f>B12/B$30</f>
        <v>0.08836524300441827</v>
      </c>
      <c r="D12" s="61">
        <v>7000</v>
      </c>
      <c r="E12" s="116">
        <f>D12/D$30</f>
        <v>0.07122507122507123</v>
      </c>
      <c r="F12" s="95"/>
      <c r="G12" s="87">
        <f>F12/F$30</f>
        <v>0</v>
      </c>
      <c r="H12" s="8"/>
      <c r="I12"/>
      <c r="J12"/>
    </row>
    <row r="13" spans="1:10" ht="15">
      <c r="A13" s="69" t="s">
        <v>10</v>
      </c>
      <c r="B13" s="74">
        <v>2500</v>
      </c>
      <c r="C13" s="88">
        <f>B13/B$30</f>
        <v>0.036818851251840944</v>
      </c>
      <c r="D13" s="42">
        <v>2000</v>
      </c>
      <c r="E13" s="117">
        <f>D13/D$30</f>
        <v>0.02035002035002035</v>
      </c>
      <c r="F13" s="74">
        <v>1000</v>
      </c>
      <c r="G13" s="88">
        <f>F13/F$30</f>
        <v>0.008191685439279131</v>
      </c>
      <c r="H13" s="6"/>
      <c r="I13"/>
      <c r="J13"/>
    </row>
    <row r="14" spans="1:10" ht="15">
      <c r="A14" s="67" t="s">
        <v>4</v>
      </c>
      <c r="B14" s="89">
        <v>500</v>
      </c>
      <c r="C14" s="90">
        <f>B14/B$30</f>
        <v>0.007363770250368188</v>
      </c>
      <c r="D14" s="41"/>
      <c r="E14" s="118">
        <f>D14/D$30</f>
        <v>0</v>
      </c>
      <c r="F14" s="74"/>
      <c r="G14" s="90">
        <f>F14/F$30</f>
        <v>0</v>
      </c>
      <c r="H14" s="2"/>
      <c r="I14"/>
      <c r="J14"/>
    </row>
    <row r="15" spans="1:10" ht="15">
      <c r="A15" s="67" t="s">
        <v>12</v>
      </c>
      <c r="B15" s="89">
        <v>1600</v>
      </c>
      <c r="C15" s="90">
        <f>B15/B$30</f>
        <v>0.023564064801178203</v>
      </c>
      <c r="D15" s="41">
        <v>2000</v>
      </c>
      <c r="E15" s="118">
        <f>D15/D$30</f>
        <v>0.02035002035002035</v>
      </c>
      <c r="F15" s="74">
        <v>1800</v>
      </c>
      <c r="G15" s="90">
        <f>F15/F$30</f>
        <v>0.014745033790702437</v>
      </c>
      <c r="H15" s="2"/>
      <c r="I15"/>
      <c r="J15"/>
    </row>
    <row r="16" spans="1:10" ht="15.75" thickBot="1">
      <c r="A16" s="82" t="s">
        <v>6</v>
      </c>
      <c r="B16" s="91">
        <v>500</v>
      </c>
      <c r="C16" s="92">
        <f>B16/B$30</f>
        <v>0.007363770250368188</v>
      </c>
      <c r="D16" s="62"/>
      <c r="E16" s="113">
        <f>D16/D$30</f>
        <v>0</v>
      </c>
      <c r="F16" s="91"/>
      <c r="G16" s="92">
        <f>F16/F$30</f>
        <v>0</v>
      </c>
      <c r="H16" s="9"/>
      <c r="I16"/>
      <c r="J16"/>
    </row>
    <row r="17" spans="1:10" ht="15.75" thickBot="1">
      <c r="A17" s="32" t="s">
        <v>24</v>
      </c>
      <c r="B17" s="93">
        <f aca="true" t="shared" si="1" ref="B17:H17">SUM(B12:B16)</f>
        <v>11100</v>
      </c>
      <c r="C17" s="94">
        <f t="shared" si="1"/>
        <v>0.1634756995581738</v>
      </c>
      <c r="D17" s="52">
        <f t="shared" si="1"/>
        <v>11000</v>
      </c>
      <c r="E17" s="48">
        <f t="shared" si="1"/>
        <v>0.11192511192511193</v>
      </c>
      <c r="F17" s="93">
        <f t="shared" si="1"/>
        <v>2800</v>
      </c>
      <c r="G17" s="94">
        <f t="shared" si="1"/>
        <v>0.02293671922998157</v>
      </c>
      <c r="H17" s="33">
        <f t="shared" si="1"/>
        <v>0</v>
      </c>
      <c r="I17"/>
      <c r="J17"/>
    </row>
    <row r="18" spans="1:10" ht="15.75" thickBot="1">
      <c r="A18" s="23"/>
      <c r="B18" s="114"/>
      <c r="C18" s="115"/>
      <c r="D18" s="56"/>
      <c r="E18" s="49"/>
      <c r="F18" s="114"/>
      <c r="G18" s="115"/>
      <c r="H18" s="24"/>
      <c r="I18"/>
      <c r="J18"/>
    </row>
    <row r="19" spans="1:10" ht="16.5" thickBot="1">
      <c r="A19" s="34" t="s">
        <v>23</v>
      </c>
      <c r="B19" s="98"/>
      <c r="C19" s="99"/>
      <c r="D19" s="57"/>
      <c r="E19" s="50"/>
      <c r="F19" s="98"/>
      <c r="G19" s="99"/>
      <c r="H19" s="35"/>
      <c r="I19"/>
      <c r="J19"/>
    </row>
    <row r="20" spans="1:10" ht="15">
      <c r="A20" s="10" t="s">
        <v>29</v>
      </c>
      <c r="B20" s="100">
        <v>12000</v>
      </c>
      <c r="C20" s="101">
        <f aca="true" t="shared" si="2" ref="C20:C29">B20/B$30</f>
        <v>0.17673048600883653</v>
      </c>
      <c r="D20" s="97">
        <v>12000</v>
      </c>
      <c r="E20" s="119">
        <f aca="true" t="shared" si="3" ref="E20:E29">D20/D$30</f>
        <v>0.1221001221001221</v>
      </c>
      <c r="F20" s="100">
        <v>12000</v>
      </c>
      <c r="G20" s="101">
        <f aca="true" t="shared" si="4" ref="G20:G29">F20/F$30</f>
        <v>0.09830022527134959</v>
      </c>
      <c r="H20" s="111"/>
      <c r="I20"/>
      <c r="J20"/>
    </row>
    <row r="21" spans="1:10" ht="15">
      <c r="A21" s="68" t="s">
        <v>25</v>
      </c>
      <c r="B21" s="102">
        <v>16500</v>
      </c>
      <c r="C21" s="103">
        <f t="shared" si="2"/>
        <v>0.24300441826215022</v>
      </c>
      <c r="D21" s="60">
        <v>20000</v>
      </c>
      <c r="E21" s="120">
        <f t="shared" si="3"/>
        <v>0.2035002035002035</v>
      </c>
      <c r="F21" s="102">
        <v>25000</v>
      </c>
      <c r="G21" s="103">
        <f t="shared" si="4"/>
        <v>0.2047921359819783</v>
      </c>
      <c r="H21" s="112"/>
      <c r="I21"/>
      <c r="J21"/>
    </row>
    <row r="22" spans="1:10" ht="15">
      <c r="A22" s="68" t="s">
        <v>31</v>
      </c>
      <c r="B22" s="104">
        <v>10500</v>
      </c>
      <c r="C22" s="105">
        <f t="shared" si="2"/>
        <v>0.15463917525773196</v>
      </c>
      <c r="D22" s="60">
        <v>24500</v>
      </c>
      <c r="E22" s="121">
        <f t="shared" si="3"/>
        <v>0.2492877492877493</v>
      </c>
      <c r="F22" s="104">
        <v>40800</v>
      </c>
      <c r="G22" s="105">
        <f t="shared" si="4"/>
        <v>0.3342207659225886</v>
      </c>
      <c r="H22" s="5"/>
      <c r="I22"/>
      <c r="J22"/>
    </row>
    <row r="23" spans="1:10" ht="15">
      <c r="A23" s="69" t="s">
        <v>33</v>
      </c>
      <c r="B23" s="74">
        <f>B3*9%</f>
        <v>2250</v>
      </c>
      <c r="C23" s="76">
        <f t="shared" si="2"/>
        <v>0.03313696612665685</v>
      </c>
      <c r="D23" s="42">
        <f>D3*9%</f>
        <v>5400</v>
      </c>
      <c r="E23" s="80">
        <f t="shared" si="3"/>
        <v>0.054945054945054944</v>
      </c>
      <c r="F23" s="74">
        <f>F3*9%</f>
        <v>7200</v>
      </c>
      <c r="G23" s="76">
        <f t="shared" si="4"/>
        <v>0.05898013516280975</v>
      </c>
      <c r="H23" s="6"/>
      <c r="I23"/>
      <c r="J23"/>
    </row>
    <row r="24" spans="1:10" ht="15">
      <c r="A24" s="68" t="s">
        <v>13</v>
      </c>
      <c r="B24" s="104">
        <v>500</v>
      </c>
      <c r="C24" s="106">
        <f t="shared" si="2"/>
        <v>0.007363770250368188</v>
      </c>
      <c r="D24" s="60">
        <v>2000</v>
      </c>
      <c r="E24" s="121">
        <f t="shared" si="3"/>
        <v>0.02035002035002035</v>
      </c>
      <c r="F24" s="104">
        <v>2500</v>
      </c>
      <c r="G24" s="105">
        <f t="shared" si="4"/>
        <v>0.020479213598197828</v>
      </c>
      <c r="H24" s="5"/>
      <c r="I24"/>
      <c r="J24"/>
    </row>
    <row r="25" spans="1:10" ht="14.25">
      <c r="A25" s="96" t="s">
        <v>35</v>
      </c>
      <c r="B25" s="74">
        <f>B3*16%</f>
        <v>4000</v>
      </c>
      <c r="C25" s="76">
        <f t="shared" si="2"/>
        <v>0.05891016200294551</v>
      </c>
      <c r="D25" s="42">
        <f>D3*16%</f>
        <v>9600</v>
      </c>
      <c r="E25" s="80">
        <f t="shared" si="3"/>
        <v>0.09768009768009768</v>
      </c>
      <c r="F25" s="74">
        <f>F3*16%</f>
        <v>12800</v>
      </c>
      <c r="G25" s="76">
        <f t="shared" si="4"/>
        <v>0.10485357362277288</v>
      </c>
      <c r="H25" s="6"/>
      <c r="I25"/>
      <c r="J25"/>
    </row>
    <row r="26" spans="1:10" ht="15">
      <c r="A26" s="67" t="s">
        <v>36</v>
      </c>
      <c r="B26" s="89">
        <v>2000</v>
      </c>
      <c r="C26" s="90">
        <f t="shared" si="2"/>
        <v>0.029455081001472753</v>
      </c>
      <c r="D26" s="41">
        <v>2000</v>
      </c>
      <c r="E26" s="79">
        <f t="shared" si="3"/>
        <v>0.02035002035002035</v>
      </c>
      <c r="F26" s="89">
        <v>3000</v>
      </c>
      <c r="G26" s="72">
        <f t="shared" si="4"/>
        <v>0.024575056317837397</v>
      </c>
      <c r="H26" s="2"/>
      <c r="I26"/>
      <c r="J26"/>
    </row>
    <row r="27" spans="1:10" ht="15">
      <c r="A27" s="67" t="s">
        <v>14</v>
      </c>
      <c r="B27" s="89">
        <v>2300</v>
      </c>
      <c r="C27" s="72">
        <f t="shared" si="2"/>
        <v>0.033873343151693665</v>
      </c>
      <c r="D27" s="41">
        <v>2800</v>
      </c>
      <c r="E27" s="79">
        <f t="shared" si="3"/>
        <v>0.02849002849002849</v>
      </c>
      <c r="F27" s="89">
        <v>4000</v>
      </c>
      <c r="G27" s="72">
        <f t="shared" si="4"/>
        <v>0.032766741757116524</v>
      </c>
      <c r="H27" s="2"/>
      <c r="I27"/>
      <c r="J27"/>
    </row>
    <row r="28" spans="1:10" ht="15">
      <c r="A28" s="67" t="s">
        <v>37</v>
      </c>
      <c r="B28" s="89">
        <v>5250</v>
      </c>
      <c r="C28" s="72">
        <f t="shared" si="2"/>
        <v>0.07731958762886598</v>
      </c>
      <c r="D28" s="41">
        <v>7980</v>
      </c>
      <c r="E28" s="79">
        <f t="shared" si="3"/>
        <v>0.0811965811965812</v>
      </c>
      <c r="F28" s="89">
        <v>9975</v>
      </c>
      <c r="G28" s="72">
        <f t="shared" si="4"/>
        <v>0.08171206225680934</v>
      </c>
      <c r="H28" s="2"/>
      <c r="I28"/>
      <c r="J28"/>
    </row>
    <row r="29" spans="1:10" ht="15.75" thickBot="1">
      <c r="A29" s="10" t="s">
        <v>6</v>
      </c>
      <c r="B29" s="107">
        <v>1500</v>
      </c>
      <c r="C29" s="108">
        <f t="shared" si="2"/>
        <v>0.022091310751104567</v>
      </c>
      <c r="D29" s="41">
        <v>1000</v>
      </c>
      <c r="E29" s="43">
        <f t="shared" si="3"/>
        <v>0.010175010175010175</v>
      </c>
      <c r="F29" s="107">
        <v>2000</v>
      </c>
      <c r="G29" s="108">
        <f t="shared" si="4"/>
        <v>0.016383370878558262</v>
      </c>
      <c r="H29" s="4"/>
      <c r="I29"/>
      <c r="J29"/>
    </row>
    <row r="30" spans="1:10" ht="15.75" thickBot="1">
      <c r="A30" s="27" t="s">
        <v>5</v>
      </c>
      <c r="B30" s="109">
        <f aca="true" t="shared" si="5" ref="B30:H30">SUM(B17:B29)</f>
        <v>67900</v>
      </c>
      <c r="C30" s="110">
        <f t="shared" si="5"/>
        <v>1</v>
      </c>
      <c r="D30" s="65">
        <f t="shared" si="5"/>
        <v>98280</v>
      </c>
      <c r="E30" s="66">
        <f t="shared" si="5"/>
        <v>1</v>
      </c>
      <c r="F30" s="109">
        <f t="shared" si="5"/>
        <v>122075</v>
      </c>
      <c r="G30" s="110">
        <f t="shared" si="5"/>
        <v>1.0000000000000002</v>
      </c>
      <c r="H30" s="36">
        <f t="shared" si="5"/>
        <v>0</v>
      </c>
      <c r="I30"/>
      <c r="J30"/>
    </row>
    <row r="31" spans="1:9" ht="15.75" thickBot="1">
      <c r="A31" s="10"/>
      <c r="B31" s="39"/>
      <c r="C31" s="43"/>
      <c r="D31" s="39"/>
      <c r="E31" s="43"/>
      <c r="F31" s="39"/>
      <c r="G31" s="43"/>
      <c r="H31" s="3"/>
      <c r="I31" s="122"/>
    </row>
    <row r="32" spans="1:9" ht="15">
      <c r="A32" s="123" t="s">
        <v>8</v>
      </c>
      <c r="B32" s="139">
        <f>(B8-B30)</f>
        <v>-29850</v>
      </c>
      <c r="C32" s="125"/>
      <c r="D32" s="138">
        <f>(D8-D30)</f>
        <v>120</v>
      </c>
      <c r="E32" s="127"/>
      <c r="F32" s="137">
        <f>(F8-F30)</f>
        <v>23225</v>
      </c>
      <c r="G32" s="125"/>
      <c r="H32" s="129">
        <f>(H8-H30)</f>
        <v>0</v>
      </c>
      <c r="I32"/>
    </row>
    <row r="33" spans="1:8" ht="15.75" thickBot="1">
      <c r="A33" s="124" t="s">
        <v>7</v>
      </c>
      <c r="B33" s="140">
        <f>B32</f>
        <v>-29850</v>
      </c>
      <c r="C33" s="126"/>
      <c r="D33" s="136">
        <f>B33+D32</f>
        <v>-29730</v>
      </c>
      <c r="E33" s="128"/>
      <c r="F33" s="140">
        <f>D33+F32</f>
        <v>-6505</v>
      </c>
      <c r="G33" s="126"/>
      <c r="H33" s="130"/>
    </row>
    <row r="34" ht="12.75">
      <c r="H34" s="15"/>
    </row>
    <row r="35" ht="12.75">
      <c r="A35" s="17" t="s">
        <v>16</v>
      </c>
    </row>
    <row r="36" ht="12.75">
      <c r="A36" s="18" t="s">
        <v>19</v>
      </c>
    </row>
    <row r="37" ht="12.75">
      <c r="A37" s="18" t="s">
        <v>30</v>
      </c>
    </row>
    <row r="38" ht="12.75">
      <c r="A38" s="18" t="s">
        <v>32</v>
      </c>
    </row>
    <row r="39" ht="12.75">
      <c r="A39" s="18" t="s">
        <v>34</v>
      </c>
    </row>
    <row r="40" ht="12.75">
      <c r="A40" s="18" t="s">
        <v>40</v>
      </c>
    </row>
    <row r="41" ht="12.75">
      <c r="A41" s="18" t="s">
        <v>38</v>
      </c>
    </row>
    <row r="42" ht="12.75">
      <c r="A42" s="18" t="s">
        <v>39</v>
      </c>
    </row>
    <row r="43" ht="12.75">
      <c r="A43" s="18"/>
    </row>
    <row r="44" ht="12.75">
      <c r="A44" s="18"/>
    </row>
    <row r="45" ht="12.75">
      <c r="A45" s="18"/>
    </row>
    <row r="46" ht="12.75">
      <c r="A46" s="16"/>
    </row>
    <row r="47" ht="12.75">
      <c r="A47" s="16"/>
    </row>
    <row r="48" ht="12.75">
      <c r="A48" s="18"/>
    </row>
    <row r="49" spans="9:10" ht="12.75">
      <c r="I49"/>
      <c r="J49"/>
    </row>
    <row r="50" spans="1:10" ht="12.75">
      <c r="A50" s="19"/>
      <c r="I50"/>
      <c r="J50"/>
    </row>
    <row r="51" spans="1:10" ht="12.75">
      <c r="A51" s="20"/>
      <c r="I51"/>
      <c r="J51"/>
    </row>
    <row r="52" spans="1:10" ht="12.75">
      <c r="A52" s="21"/>
      <c r="I52"/>
      <c r="J52"/>
    </row>
    <row r="53" spans="9:10" ht="12.75">
      <c r="I53"/>
      <c r="J53"/>
    </row>
    <row r="54" spans="9:10" ht="12.75">
      <c r="I54"/>
      <c r="J54"/>
    </row>
  </sheetData>
  <sheetProtection/>
  <printOptions/>
  <pageMargins left="0.7480314960629921" right="0.7480314960629921" top="0.5905511811023623" bottom="0.6692913385826772" header="0.3937007874015748" footer="0.7874015748031497"/>
  <pageSetup fitToHeight="0" fitToWidth="1" horizontalDpi="300" verticalDpi="300" orientation="landscape" scale="7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Greg Smale</cp:lastModifiedBy>
  <cp:lastPrinted>2013-09-13T13:58:08Z</cp:lastPrinted>
  <dcterms:created xsi:type="dcterms:W3CDTF">2003-10-03T12:40:00Z</dcterms:created>
  <dcterms:modified xsi:type="dcterms:W3CDTF">2014-06-16T12:34:35Z</dcterms:modified>
  <cp:category/>
  <cp:version/>
  <cp:contentType/>
  <cp:contentStatus/>
</cp:coreProperties>
</file>